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4 - Materiais de trabalho\00 - Arquivos Iniciais Cotação\"/>
    </mc:Choice>
  </mc:AlternateContent>
  <xr:revisionPtr revIDLastSave="0" documentId="13_ncr:1_{F68457BA-6714-44A3-9DDF-A59D1744CAD3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tação" sheetId="2" r:id="rId1"/>
    <sheet name="Comparativo" sheetId="3" r:id="rId2"/>
    <sheet name="Resposta" sheetId="6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G20" i="3" l="1"/>
  <c r="K20" i="3"/>
  <c r="E20" i="3"/>
  <c r="I20" i="3"/>
  <c r="I19" i="3"/>
  <c r="E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K23" i="3" l="1"/>
  <c r="E23" i="3"/>
  <c r="I23" i="3"/>
  <c r="G23" i="3"/>
  <c r="I28" i="3"/>
  <c r="E28" i="3"/>
  <c r="G28" i="3"/>
  <c r="K28" i="3"/>
  <c r="K22" i="3"/>
  <c r="I22" i="3"/>
  <c r="G22" i="3"/>
  <c r="E22" i="3"/>
  <c r="G27" i="3"/>
  <c r="K27" i="3"/>
  <c r="I27" i="3"/>
  <c r="E27" i="3"/>
  <c r="K29" i="3"/>
  <c r="G29" i="3"/>
  <c r="I29" i="3"/>
  <c r="E29" i="3"/>
  <c r="G33" i="3"/>
  <c r="K33" i="3"/>
  <c r="E33" i="3"/>
  <c r="I33" i="3"/>
  <c r="G21" i="3"/>
  <c r="I21" i="3"/>
  <c r="E21" i="3"/>
  <c r="K21" i="3"/>
  <c r="E32" i="3"/>
  <c r="K32" i="3"/>
  <c r="I32" i="3"/>
  <c r="G32" i="3"/>
  <c r="G26" i="3"/>
  <c r="E26" i="3"/>
  <c r="K26" i="3"/>
  <c r="I26" i="3"/>
  <c r="K31" i="3"/>
  <c r="G31" i="3"/>
  <c r="E31" i="3"/>
  <c r="I31" i="3"/>
  <c r="I25" i="3"/>
  <c r="K25" i="3"/>
  <c r="G25" i="3"/>
  <c r="E25" i="3"/>
  <c r="E30" i="3"/>
  <c r="K30" i="3"/>
  <c r="I30" i="3"/>
  <c r="G30" i="3"/>
  <c r="G24" i="3"/>
  <c r="K24" i="3"/>
  <c r="I24" i="3"/>
  <c r="E24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<sst xmlns="http://schemas.openxmlformats.org/spreadsheetml/2006/main" count="193" uniqueCount="141">
  <si>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</si>
  <si>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</si>
  <si>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</si>
  <si>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</si>
  <si>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</si>
  <si>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</si>
  <si>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</si>
  <si>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</si>
  <si>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</si>
  <si>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</si>
  <si>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</si>
  <si>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</si>
  <si>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</si>
  <si>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</si>
  <si>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</si>
  <si>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</si>
  <si>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</si>
  <si>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</si>
  <si>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</si>
  <si>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</si>
  <si>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</si>
  <si>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</si>
  <si>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</si>
  <si>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</si>
  <si>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</si>
  <si>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</si>
  <si>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</si>
  <si>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</si>
  <si>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</si>
  <si>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</si>
  <si>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</si>
  <si>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</si>
  <si>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</si>
  <si>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</si>
  <si>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</si>
  <si>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</si>
  <si>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</si>
  <si>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</si>
  <si>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</si>
  <si>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</si>
  <si>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</si>
  <si>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</si>
  <si>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</si>
  <si>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</si>
  <si>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</si>
  <si>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</si>
  <si>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</si>
  <si>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</si>
  <si>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</si>
  <si>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</si>
  <si>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</si>
  <si>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</si>
  <si>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</si>
  <si>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</si>
  <si>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</si>
  <si>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</si>
  <si>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</si>
  <si>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</si>
  <si>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</si>
  <si>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</si>
  <si>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</si>
  <si>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</si>
  <si>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</si>
  <si>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</si>
  <si>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</si>
  <si>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</si>
  <si>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</si>
  <si>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</si>
  <si>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</si>
  <si>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</si>
  <si>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</si>
  <si>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</si>
  <si>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</si>
  <si>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</si>
  <si>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</si>
  <si>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</si>
  <si>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</si>
  <si>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</si>
  <si>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</si>
  <si>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</si>
  <si>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</si>
  <si>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</si>
  <si>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</si>
  <si>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</si>
  <si>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</si>
  <si>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</si>
  <si>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</si>
  <si>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</si>
  <si>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</si>
  <si>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</si>
  <si>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</si>
  <si>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</si>
  <si>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</si>
  <si>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</si>
  <si>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</si>
  <si>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</si>
  <si>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</si>
  <si>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</si>
  <si>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</si>
  <si>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</si>
  <si>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</si>
  <si>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</si>
  <si>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</si>
  <si>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</si>
  <si>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</si>
  <si>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</si>
  <si>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</si>
  <si>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</si>
  <si>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</si>
  <si>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</si>
  <si>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</si>
  <si>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</si>
  <si>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</si>
  <si>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</si>
  <si>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</si>
  <si>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</si>
  <si>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</si>
  <si>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</si>
  <si>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</si>
  <si>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</si>
  <si>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</si>
  <si>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</si>
  <si>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</si>
  <si>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</si>
  <si>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</si>
  <si>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</si>
  <si>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</si>
  <si>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</si>
  <si>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</si>
  <si>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</si>
  <si>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</si>
  <si>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</si>
  <si>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</si>
  <si>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</si>
  <si>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</si>
  <si>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164/2024</t>
  </si>
  <si>
    <t>Caderno de Anotações Grande – Ano 2025</t>
  </si>
  <si>
    <t>Conforme Especificação Técnica</t>
  </si>
  <si>
    <t/>
  </si>
  <si>
    <t>30 dias</t>
  </si>
  <si>
    <t>Garrafa de aço inox e alça de nylon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</si>
</sst>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19" fillId="4" borderId="0" xfId="0" applyFont="1" applyFill="1" applyBorder="1" applyAlignment="1" applyProtection="1"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37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0" fillId="0" borderId="14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topLeftCell="A7" zoomScaleNormal="100" zoomScaleSheetLayoutView="100" workbookViewId="0">
      <selection activeCell="D23" sqref="D23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94" t="s">
        <v>23</v>
      </c>
      <c r="J2" s="95" t="str">
        <f>A4</f>
        <v>164/2024</v>
      </c>
      <c r="K2" s="15"/>
    </row>
    <row r="3" spans="1:11" s="11" customFormat="1" ht="19.5" customHeight="1" x14ac:dyDescent="0.25">
      <c r="A3" s="157" t="s">
        <v>0</v>
      </c>
      <c r="B3" s="158"/>
      <c r="C3" s="162" t="s">
        <v>121</v>
      </c>
      <c r="D3" s="163"/>
      <c r="E3" s="163"/>
      <c r="F3" s="163"/>
      <c r="G3" s="164"/>
      <c r="H3" s="159" t="s">
        <v>122</v>
      </c>
      <c r="I3" s="159"/>
      <c r="J3" s="159"/>
      <c r="K3" s="158"/>
    </row>
    <row r="4" spans="1:11" ht="15.75" customHeight="1" thickBot="1" x14ac:dyDescent="0.3">
      <c r="A4" s="155" t="s">
        <v>135</v>
      </c>
      <c r="B4" s="156"/>
      <c r="C4" s="165">
        <v>45574</v>
      </c>
      <c r="D4" s="166"/>
      <c r="E4" s="166"/>
      <c r="F4" s="166"/>
      <c r="G4" s="167"/>
      <c r="H4" s="160">
        <v>45576</v>
      </c>
      <c r="I4" s="160"/>
      <c r="J4" s="160"/>
      <c r="K4" s="161"/>
    </row>
    <row r="5" spans="1:11" ht="22.5" customHeight="1" thickBot="1" x14ac:dyDescent="0.3">
      <c r="A5" s="119" t="s">
        <v>108</v>
      </c>
      <c r="B5" s="23"/>
      <c r="C5" s="60"/>
      <c r="D5" s="60"/>
      <c r="E5" s="60"/>
      <c r="F5" s="60"/>
      <c r="G5" s="60"/>
      <c r="H5" s="60"/>
      <c r="J5" s="141" t="s">
        <v>93</v>
      </c>
      <c r="K5" s="64"/>
    </row>
    <row r="6" spans="1:11" ht="15" customHeight="1" x14ac:dyDescent="0.25">
      <c r="A6" s="203" t="s">
        <v>1</v>
      </c>
      <c r="B6" s="205" t="s">
        <v>24</v>
      </c>
      <c r="C6" s="147" t="s">
        <v>94</v>
      </c>
      <c r="D6" s="149" t="s">
        <v>114</v>
      </c>
      <c r="E6" s="150"/>
      <c r="F6" s="150"/>
      <c r="G6" s="150"/>
      <c r="H6" s="151"/>
      <c r="I6" s="147" t="s">
        <v>130</v>
      </c>
      <c r="J6" s="186" t="s">
        <v>2</v>
      </c>
      <c r="K6" s="187"/>
    </row>
    <row r="7" spans="1:11" ht="32.25" customHeight="1" x14ac:dyDescent="0.25">
      <c r="A7" s="204"/>
      <c r="B7" s="206"/>
      <c r="C7" s="148"/>
      <c r="D7" s="152"/>
      <c r="E7" s="153"/>
      <c r="F7" s="153"/>
      <c r="G7" s="153"/>
      <c r="H7" s="154"/>
      <c r="I7" s="148"/>
      <c r="J7" s="63" t="s">
        <v>131</v>
      </c>
      <c r="K7" s="62" t="s">
        <v>3</v>
      </c>
    </row>
    <row r="8" spans="1:11" ht="45.75" customHeight="1" x14ac:dyDescent="0.25">
      <c r="A8" s="43">
        <v>1</v>
      </c>
      <c r="B8" s="138">
        <v>400</v>
      </c>
      <c r="C8" s="133" t="s">
        <v>94</v>
      </c>
      <c r="D8" s="174" t="s">
        <v>136</v>
      </c>
      <c r="E8" s="175"/>
      <c r="F8" s="175"/>
      <c r="G8" s="175"/>
      <c r="H8" s="176"/>
      <c r="I8" s="67" t="s">
        <v>137</v>
      </c>
      <c r="J8" s="73"/>
      <c r="K8" s="74"/>
    </row>
    <row r="9" spans="1:11" ht="45.75" customHeight="1" thickBot="1" x14ac:dyDescent="0.3">
      <c r="A9" s="43">
        <v>2</v>
      </c>
      <c r="B9" s="138">
        <v>50</v>
      </c>
      <c r="C9" s="133" t="s">
        <v>94</v>
      </c>
      <c r="D9" s="174" t="s">
        <v>140</v>
      </c>
      <c r="E9" s="175"/>
      <c r="F9" s="175"/>
      <c r="G9" s="175"/>
      <c r="H9" s="176"/>
      <c r="I9" s="67" t="s">
        <v>137</v>
      </c>
      <c r="J9" s="75"/>
      <c r="K9" s="76"/>
    </row>
    <row r="10" spans="1:11" hidden="1" x14ac:dyDescent="0.25">
      <c r="A10" s="43">
        <v>3</v>
      </c>
      <c r="B10" s="138"/>
      <c r="C10" s="133"/>
      <c r="D10" s="177"/>
      <c r="E10" s="178"/>
      <c r="F10" s="178"/>
      <c r="G10" s="178"/>
      <c r="H10" s="179"/>
      <c r="I10" s="67"/>
      <c r="J10" s="77"/>
      <c r="K10" s="78"/>
    </row>
    <row r="11" spans="1:11" hidden="1" x14ac:dyDescent="0.25">
      <c r="A11" s="43">
        <v>4</v>
      </c>
      <c r="B11" s="138"/>
      <c r="C11" s="133"/>
      <c r="D11" s="177"/>
      <c r="E11" s="178"/>
      <c r="F11" s="178"/>
      <c r="G11" s="178"/>
      <c r="H11" s="179"/>
      <c r="I11" s="67"/>
      <c r="J11" s="77"/>
      <c r="K11" s="78"/>
    </row>
    <row r="12" spans="1:11" ht="15" hidden="1" customHeight="1" x14ac:dyDescent="0.25">
      <c r="A12" s="43">
        <v>5</v>
      </c>
      <c r="B12" s="139"/>
      <c r="C12" s="58"/>
      <c r="D12" s="191"/>
      <c r="E12" s="192"/>
      <c r="F12" s="192"/>
      <c r="G12" s="192"/>
      <c r="H12" s="193"/>
      <c r="I12" s="58"/>
      <c r="J12" s="77"/>
      <c r="K12" s="78"/>
    </row>
    <row r="13" spans="1:11" ht="15" hidden="1" customHeight="1" x14ac:dyDescent="0.25">
      <c r="A13" s="43">
        <v>6</v>
      </c>
      <c r="B13" s="139"/>
      <c r="C13" s="134"/>
      <c r="D13" s="194"/>
      <c r="E13" s="195"/>
      <c r="F13" s="195"/>
      <c r="G13" s="195"/>
      <c r="H13" s="196"/>
      <c r="I13" s="66"/>
      <c r="J13" s="77"/>
      <c r="K13" s="78"/>
    </row>
    <row r="14" spans="1:11" ht="15" hidden="1" customHeight="1" x14ac:dyDescent="0.25">
      <c r="A14" s="43">
        <v>7</v>
      </c>
      <c r="B14" s="139"/>
      <c r="C14" s="134"/>
      <c r="D14" s="194"/>
      <c r="E14" s="197"/>
      <c r="F14" s="197"/>
      <c r="G14" s="197"/>
      <c r="H14" s="198"/>
      <c r="I14" s="66"/>
      <c r="J14" s="77"/>
      <c r="K14" s="78"/>
    </row>
    <row r="15" spans="1:11" ht="15" hidden="1" customHeight="1" x14ac:dyDescent="0.25">
      <c r="A15" s="43">
        <v>8</v>
      </c>
      <c r="B15" s="139"/>
      <c r="C15" s="134"/>
      <c r="D15" s="194"/>
      <c r="E15" s="195"/>
      <c r="F15" s="195"/>
      <c r="G15" s="195"/>
      <c r="H15" s="196"/>
      <c r="I15" s="66"/>
      <c r="J15" s="77"/>
      <c r="K15" s="78"/>
    </row>
    <row r="16" spans="1:11" s="57" customFormat="1" ht="15" hidden="1" customHeight="1" x14ac:dyDescent="0.25">
      <c r="A16" s="43">
        <v>9</v>
      </c>
      <c r="B16" s="139"/>
      <c r="C16" s="134"/>
      <c r="D16" s="194"/>
      <c r="E16" s="195"/>
      <c r="F16" s="195"/>
      <c r="G16" s="195"/>
      <c r="H16" s="196"/>
      <c r="I16" s="66"/>
      <c r="J16" s="79"/>
      <c r="K16" s="80"/>
    </row>
    <row r="17" spans="1:18" ht="15" hidden="1" customHeight="1" x14ac:dyDescent="0.25">
      <c r="A17" s="43">
        <v>10</v>
      </c>
      <c r="B17" s="139"/>
      <c r="C17" s="134"/>
      <c r="D17" s="171"/>
      <c r="E17" s="172"/>
      <c r="F17" s="172"/>
      <c r="G17" s="172"/>
      <c r="H17" s="173"/>
      <c r="I17" s="66"/>
      <c r="J17" s="77"/>
      <c r="K17" s="78"/>
    </row>
    <row r="18" spans="1:18" ht="15" hidden="1" customHeight="1" x14ac:dyDescent="0.25">
      <c r="A18" s="68">
        <v>11</v>
      </c>
      <c r="B18" s="139"/>
      <c r="C18" s="58"/>
      <c r="D18" s="171"/>
      <c r="E18" s="172"/>
      <c r="F18" s="172"/>
      <c r="G18" s="172"/>
      <c r="H18" s="173"/>
      <c r="I18" s="58"/>
      <c r="J18" s="77"/>
      <c r="K18" s="78"/>
    </row>
    <row r="19" spans="1:18" ht="15" hidden="1" customHeight="1" x14ac:dyDescent="0.25">
      <c r="A19" s="68">
        <v>12</v>
      </c>
      <c r="B19" s="139"/>
      <c r="C19" s="58"/>
      <c r="D19" s="171"/>
      <c r="E19" s="172"/>
      <c r="F19" s="172"/>
      <c r="G19" s="172"/>
      <c r="H19" s="173"/>
      <c r="I19" s="58"/>
      <c r="J19" s="77"/>
      <c r="K19" s="78"/>
    </row>
    <row r="20" spans="1:18" ht="15" hidden="1" customHeight="1" x14ac:dyDescent="0.25">
      <c r="A20" s="69">
        <v>13</v>
      </c>
      <c r="B20" s="140"/>
      <c r="C20" s="65"/>
      <c r="D20" s="171"/>
      <c r="E20" s="172"/>
      <c r="F20" s="172"/>
      <c r="G20" s="172"/>
      <c r="H20" s="173"/>
      <c r="I20" s="58"/>
      <c r="J20" s="77"/>
      <c r="K20" s="78"/>
    </row>
    <row r="21" spans="1:18" ht="15" hidden="1" customHeight="1" x14ac:dyDescent="0.25">
      <c r="A21" s="69">
        <v>14</v>
      </c>
      <c r="B21" s="140"/>
      <c r="C21" s="65"/>
      <c r="D21" s="171"/>
      <c r="E21" s="172"/>
      <c r="F21" s="172"/>
      <c r="G21" s="172"/>
      <c r="H21" s="173"/>
      <c r="I21" s="58"/>
      <c r="J21" s="77"/>
      <c r="K21" s="78"/>
    </row>
    <row r="22" spans="1:18" ht="15" hidden="1" customHeight="1" thickBot="1" x14ac:dyDescent="0.3">
      <c r="A22" s="70">
        <v>15</v>
      </c>
      <c r="B22" s="140"/>
      <c r="C22" s="65"/>
      <c r="D22" s="171"/>
      <c r="E22" s="172"/>
      <c r="F22" s="172"/>
      <c r="G22" s="172"/>
      <c r="H22" s="173"/>
      <c r="I22" s="58"/>
      <c r="J22" s="77"/>
      <c r="K22" s="78"/>
    </row>
    <row r="23" spans="1:18" ht="15" customHeight="1" x14ac:dyDescent="0.25">
      <c r="A23" s="17"/>
      <c r="B23" s="25"/>
      <c r="C23" s="18"/>
      <c r="D23" s="18"/>
      <c r="E23" s="52"/>
      <c r="F23" s="93" t="s">
        <v>4</v>
      </c>
      <c r="G23" s="52"/>
      <c r="H23" s="18"/>
      <c r="I23" s="18"/>
      <c r="J23" s="26"/>
      <c r="K23" s="27"/>
    </row>
    <row r="24" spans="1:18" ht="15" customHeight="1" x14ac:dyDescent="0.25">
      <c r="A24" s="89" t="s">
        <v>100</v>
      </c>
      <c r="B24" s="90"/>
      <c r="C24" s="29" t="s">
        <v>26</v>
      </c>
      <c r="D24" s="29"/>
      <c r="E24" s="29"/>
      <c r="F24" s="29"/>
      <c r="G24" s="29"/>
      <c r="H24" s="142" t="s">
        <v>37</v>
      </c>
      <c r="I24" s="142"/>
      <c r="J24" s="29"/>
      <c r="K24" s="136"/>
    </row>
    <row r="25" spans="1:18" ht="15" customHeight="1" x14ac:dyDescent="0.25">
      <c r="A25" s="89" t="str">
        <f>IF(J5="Materiais:","Forma de entrega:","Forma de execução:")</f>
        <v>Forma de entrega:</v>
      </c>
      <c r="B25" s="90"/>
      <c r="C25" s="29" t="s">
        <v>30</v>
      </c>
      <c r="D25" s="143"/>
      <c r="E25" s="29"/>
      <c r="F25" s="144"/>
      <c r="G25" s="145"/>
      <c r="H25" s="199" t="str">
        <f>IF(J5="Materiais:","Frete: CIF","Forma de pagamento:")</f>
        <v>Frete: CIF</v>
      </c>
      <c r="I25" s="199"/>
      <c r="J25" s="29" t="s">
        <v>138</v>
      </c>
      <c r="K25" s="91"/>
    </row>
    <row r="26" spans="1:18" ht="15" customHeight="1" x14ac:dyDescent="0.25">
      <c r="A26" s="201" t="s">
        <v>111</v>
      </c>
      <c r="B26" s="202"/>
      <c r="C26" s="202"/>
      <c r="D26" s="200" t="s">
        <v>139</v>
      </c>
      <c r="E26" s="200"/>
      <c r="F26" s="200"/>
      <c r="G26" s="96"/>
      <c r="H26" s="97"/>
      <c r="I26" s="97"/>
      <c r="J26" s="90"/>
      <c r="K26" s="91"/>
    </row>
    <row r="27" spans="1:18" ht="15" customHeight="1" x14ac:dyDescent="0.25">
      <c r="A27" s="89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90"/>
      <c r="C27" s="90"/>
      <c r="D27" s="90"/>
      <c r="E27" s="90"/>
      <c r="F27" s="90"/>
      <c r="G27" s="90"/>
      <c r="H27" s="91"/>
      <c r="I27" s="90"/>
      <c r="J27" s="90"/>
      <c r="K27" s="136"/>
    </row>
    <row r="28" spans="1:18" ht="15" customHeight="1" x14ac:dyDescent="0.25">
      <c r="A28" s="89" t="s">
        <v>110</v>
      </c>
      <c r="B28" s="90"/>
      <c r="C28" s="137"/>
      <c r="D28" s="137"/>
      <c r="E28" s="137"/>
      <c r="F28" s="137"/>
      <c r="G28" s="90"/>
      <c r="H28" s="135" t="s">
        <v>128</v>
      </c>
      <c r="I28" s="135"/>
      <c r="J28" s="90"/>
      <c r="K28" s="136"/>
    </row>
    <row r="29" spans="1:18" ht="54.75" customHeight="1" thickBot="1" x14ac:dyDescent="0.3">
      <c r="A29" s="188" t="s">
        <v>32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  <c r="O29" s="6" t="s">
        <v>106</v>
      </c>
    </row>
    <row r="30" spans="1:18" ht="70.5" customHeight="1" thickBot="1" x14ac:dyDescent="0.3">
      <c r="A30" s="168" t="s">
        <v>123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70"/>
      <c r="R30" s="91"/>
    </row>
    <row r="31" spans="1:18" ht="3" customHeight="1" thickBot="1" x14ac:dyDescent="0.3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182"/>
      <c r="R31" s="91"/>
    </row>
    <row r="32" spans="1:18" x14ac:dyDescent="0.25">
      <c r="A32" s="128"/>
      <c r="B32" s="129"/>
      <c r="C32" s="129"/>
      <c r="D32" s="129"/>
      <c r="E32" s="130"/>
      <c r="F32" s="131" t="s">
        <v>127</v>
      </c>
      <c r="G32" s="130"/>
      <c r="H32" s="129"/>
      <c r="I32" s="129"/>
      <c r="J32" s="129"/>
      <c r="K32" s="132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12" t="s">
        <v>107</v>
      </c>
      <c r="B41" s="83"/>
      <c r="C41" s="83"/>
      <c r="D41" s="83"/>
      <c r="E41" s="83"/>
      <c r="F41" s="83"/>
      <c r="G41" s="83"/>
      <c r="H41" s="83"/>
      <c r="I41" s="105"/>
      <c r="J41" s="105"/>
      <c r="K41" s="106"/>
    </row>
    <row r="42" spans="1:11" s="11" customFormat="1" ht="15.75" x14ac:dyDescent="0.25">
      <c r="A42" s="146" t="s">
        <v>133</v>
      </c>
      <c r="B42" s="82"/>
      <c r="C42" s="82"/>
      <c r="D42" s="82"/>
      <c r="E42" s="81"/>
      <c r="F42" s="81"/>
      <c r="G42" s="81"/>
      <c r="H42" s="81"/>
      <c r="I42" s="81"/>
      <c r="J42" s="81"/>
      <c r="K42" s="113"/>
    </row>
    <row r="43" spans="1:11" s="11" customFormat="1" ht="15.75" x14ac:dyDescent="0.25">
      <c r="A43" s="114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geovanna.silva@scgas.com.br</v>
      </c>
      <c r="B43" s="115"/>
      <c r="C43" s="115"/>
      <c r="D43" s="115"/>
      <c r="E43" s="81"/>
      <c r="F43" s="81"/>
      <c r="G43" s="81"/>
      <c r="H43" s="81"/>
      <c r="I43" s="81"/>
      <c r="J43" s="81"/>
      <c r="K43" s="113"/>
    </row>
    <row r="44" spans="1:11" s="11" customFormat="1" ht="16.5" thickBot="1" x14ac:dyDescent="0.3">
      <c r="A44" s="116" t="s">
        <v>101</v>
      </c>
      <c r="B44" s="117"/>
      <c r="C44" s="117"/>
      <c r="D44" s="117"/>
      <c r="E44" s="110"/>
      <c r="F44" s="110"/>
      <c r="G44" s="110"/>
      <c r="H44" s="110"/>
      <c r="I44" s="110"/>
      <c r="J44" s="110"/>
      <c r="K44" s="118"/>
    </row>
    <row r="45" spans="1:11" ht="77.25" customHeight="1" thickBot="1" x14ac:dyDescent="0.3">
      <c r="A45" s="183" t="s">
        <v>113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5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164/2024. 
Aguardaremos retorno até 11/10/2024.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164/2024,  encerrada em 11/10/2024.
 Atenciosamente, 
 Geovanna Castro Aguiar Alves da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M21" sqref="M21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164/2024</v>
      </c>
      <c r="K2" s="8"/>
    </row>
    <row r="3" spans="1:11" ht="16.5" thickTop="1" thickBot="1" x14ac:dyDescent="0.3"/>
    <row r="4" spans="1:11" s="11" customFormat="1" ht="15.75" customHeight="1" x14ac:dyDescent="0.25">
      <c r="A4" s="256" t="s">
        <v>0</v>
      </c>
      <c r="B4" s="257"/>
      <c r="C4" s="260" t="s">
        <v>115</v>
      </c>
      <c r="D4" s="260"/>
      <c r="E4" s="260"/>
      <c r="F4" s="260"/>
      <c r="G4" s="256" t="s">
        <v>122</v>
      </c>
      <c r="H4" s="262"/>
      <c r="I4" s="262"/>
      <c r="J4" s="262"/>
      <c r="K4" s="257"/>
    </row>
    <row r="5" spans="1:11" ht="15.75" thickBot="1" x14ac:dyDescent="0.3">
      <c r="A5" s="258" t="str">
        <f>J2</f>
        <v>164/2024</v>
      </c>
      <c r="B5" s="259"/>
      <c r="C5" s="261">
        <f>Cotação!C4</f>
        <v>45574</v>
      </c>
      <c r="D5" s="261"/>
      <c r="E5" s="261"/>
      <c r="F5" s="261"/>
      <c r="G5" s="263">
        <f>Cotação!H4</f>
        <v>45576</v>
      </c>
      <c r="H5" s="261"/>
      <c r="I5" s="261"/>
      <c r="J5" s="261"/>
      <c r="K5" s="264"/>
    </row>
    <row r="6" spans="1:11" x14ac:dyDescent="0.25">
      <c r="A6" s="246" t="s">
        <v>112</v>
      </c>
      <c r="B6" s="247"/>
      <c r="C6" s="247"/>
      <c r="D6" s="247"/>
      <c r="E6" s="247"/>
      <c r="F6" s="247"/>
      <c r="G6" s="247"/>
      <c r="H6" s="247"/>
      <c r="I6" s="247"/>
      <c r="J6" s="247"/>
      <c r="K6" s="248"/>
    </row>
    <row r="7" spans="1:11" ht="15.75" thickBot="1" x14ac:dyDescent="0.3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1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27" t="s">
        <v>95</v>
      </c>
      <c r="K8" s="56" t="s">
        <v>53</v>
      </c>
    </row>
    <row r="9" spans="1:11" x14ac:dyDescent="0.25">
      <c r="A9" s="45" t="s">
        <v>47</v>
      </c>
      <c r="B9" s="253"/>
      <c r="C9" s="254"/>
      <c r="D9" s="254"/>
      <c r="E9" s="254"/>
      <c r="F9" s="254"/>
      <c r="G9" s="254"/>
      <c r="H9" s="254"/>
      <c r="I9" s="255"/>
      <c r="J9" s="98"/>
      <c r="K9" s="99" t="s">
        <v>29</v>
      </c>
    </row>
    <row r="10" spans="1:11" x14ac:dyDescent="0.25">
      <c r="A10" s="46" t="s">
        <v>50</v>
      </c>
      <c r="B10" s="245"/>
      <c r="C10" s="245"/>
      <c r="D10" s="245"/>
      <c r="E10" s="245"/>
      <c r="F10" s="245"/>
      <c r="G10" s="245"/>
      <c r="H10" s="245"/>
      <c r="I10" s="245"/>
      <c r="J10" s="61"/>
      <c r="K10" s="100" t="s">
        <v>29</v>
      </c>
    </row>
    <row r="11" spans="1:11" x14ac:dyDescent="0.25">
      <c r="A11" s="46" t="s">
        <v>51</v>
      </c>
      <c r="B11" s="245"/>
      <c r="C11" s="245"/>
      <c r="D11" s="245"/>
      <c r="E11" s="245"/>
      <c r="F11" s="245"/>
      <c r="G11" s="245"/>
      <c r="H11" s="245"/>
      <c r="I11" s="245"/>
      <c r="J11" s="61"/>
      <c r="K11" s="100" t="s">
        <v>29</v>
      </c>
    </row>
    <row r="12" spans="1:11" x14ac:dyDescent="0.25">
      <c r="A12" s="46" t="s">
        <v>52</v>
      </c>
      <c r="B12" s="245"/>
      <c r="C12" s="245"/>
      <c r="D12" s="245"/>
      <c r="E12" s="245"/>
      <c r="F12" s="245"/>
      <c r="G12" s="245"/>
      <c r="H12" s="245"/>
      <c r="I12" s="245"/>
      <c r="J12" s="61"/>
      <c r="K12" s="100" t="s">
        <v>29</v>
      </c>
    </row>
    <row r="13" spans="1:11" x14ac:dyDescent="0.25">
      <c r="A13" s="46" t="s">
        <v>83</v>
      </c>
      <c r="B13" s="245"/>
      <c r="C13" s="245"/>
      <c r="D13" s="245"/>
      <c r="E13" s="245"/>
      <c r="F13" s="245"/>
      <c r="G13" s="245"/>
      <c r="H13" s="245"/>
      <c r="I13" s="245"/>
      <c r="J13" s="61"/>
      <c r="K13" s="100" t="s">
        <v>29</v>
      </c>
    </row>
    <row r="14" spans="1:11" ht="15.75" thickBot="1" x14ac:dyDescent="0.3">
      <c r="A14" s="47" t="s">
        <v>84</v>
      </c>
      <c r="B14" s="252"/>
      <c r="C14" s="252"/>
      <c r="D14" s="252"/>
      <c r="E14" s="252"/>
      <c r="F14" s="252"/>
      <c r="G14" s="252"/>
      <c r="H14" s="252"/>
      <c r="I14" s="252"/>
      <c r="J14" s="101"/>
      <c r="K14" s="102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19" t="s">
        <v>1</v>
      </c>
      <c r="B17" s="221" t="s">
        <v>24</v>
      </c>
      <c r="C17" s="229" t="s">
        <v>25</v>
      </c>
      <c r="D17" s="227" t="s">
        <v>47</v>
      </c>
      <c r="E17" s="228"/>
      <c r="F17" s="223" t="s">
        <v>50</v>
      </c>
      <c r="G17" s="224"/>
      <c r="H17" s="223" t="s">
        <v>51</v>
      </c>
      <c r="I17" s="224"/>
      <c r="J17" s="225" t="s">
        <v>52</v>
      </c>
      <c r="K17" s="226"/>
    </row>
    <row r="18" spans="1:11" x14ac:dyDescent="0.25">
      <c r="A18" s="220"/>
      <c r="B18" s="222"/>
      <c r="C18" s="221"/>
      <c r="D18" s="120" t="s">
        <v>48</v>
      </c>
      <c r="E18" s="120" t="s">
        <v>49</v>
      </c>
      <c r="F18" s="120" t="s">
        <v>48</v>
      </c>
      <c r="G18" s="120" t="s">
        <v>49</v>
      </c>
      <c r="H18" s="120" t="s">
        <v>48</v>
      </c>
      <c r="I18" s="120" t="s">
        <v>49</v>
      </c>
      <c r="J18" s="121" t="s">
        <v>48</v>
      </c>
      <c r="K18" s="122" t="s">
        <v>49</v>
      </c>
    </row>
    <row r="19" spans="1:11" x14ac:dyDescent="0.25">
      <c r="A19" s="32" t="s">
        <v>38</v>
      </c>
      <c r="B19" s="71">
        <f>IF(Cotação!B8="","",Cotação!B8)</f>
        <v>400</v>
      </c>
      <c r="C19" s="33" t="str">
        <f>IF(Cotação!C8="","",Cotação!C8)</f>
        <v>Unid.</v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71">
        <f>IF(Cotação!B9="","",Cotação!B9)</f>
        <v>50</v>
      </c>
      <c r="C20" s="33" t="str">
        <f>IF(Cotação!C9="","",Cotação!C9)</f>
        <v>Unid.</v>
      </c>
      <c r="D20" s="44"/>
      <c r="E20" s="44">
        <f t="shared" ref="E20:E33" si="0">IF(B20="","",(IF($K$9="SC",D20*B20,(D20*B20)*1)))</f>
        <v>0</v>
      </c>
      <c r="F20" s="44"/>
      <c r="G20" s="44">
        <f t="shared" ref="G20:G33" si="1">IF(B20="","",IF($K$10="SC",F20*B20,(F20*B20)*1))</f>
        <v>0</v>
      </c>
      <c r="H20" s="44"/>
      <c r="I20" s="44">
        <f t="shared" ref="I20:I33" si="2">IF(B20="","",IF($K$11="SC",H20*B20,(H20*B20)*1))</f>
        <v>0</v>
      </c>
      <c r="J20" s="50"/>
      <c r="K20" s="51">
        <f t="shared" ref="K20:K33" si="3">IF(B20="","",IF($K$12="SC",J20*B20,(J20*B20)*1))</f>
        <v>0</v>
      </c>
    </row>
    <row r="21" spans="1:11" x14ac:dyDescent="0.25">
      <c r="A21" s="32" t="s">
        <v>43</v>
      </c>
      <c r="B21" s="71" t="str">
        <f>IF(Cotação!B10="","",Cotação!B10)</f>
        <v/>
      </c>
      <c r="C21" s="33" t="str">
        <f>IF(Cotação!C10="","",Cotação!C10)</f>
        <v/>
      </c>
      <c r="D21" s="44"/>
      <c r="E21" s="44" t="str">
        <f t="shared" si="0"/>
        <v/>
      </c>
      <c r="F21" s="44"/>
      <c r="G21" s="44" t="str">
        <f t="shared" si="1"/>
        <v/>
      </c>
      <c r="H21" s="44"/>
      <c r="I21" s="44" t="str">
        <f t="shared" si="2"/>
        <v/>
      </c>
      <c r="J21" s="50"/>
      <c r="K21" s="51" t="str">
        <f t="shared" si="3"/>
        <v/>
      </c>
    </row>
    <row r="22" spans="1:11" x14ac:dyDescent="0.25">
      <c r="A22" s="32" t="s">
        <v>44</v>
      </c>
      <c r="B22" s="71" t="str">
        <f>IF(Cotação!B11="","",Cotação!B11)</f>
        <v/>
      </c>
      <c r="C22" s="33" t="str">
        <f>IF(Cotação!C11="","",Cotação!C11)</f>
        <v/>
      </c>
      <c r="D22" s="44"/>
      <c r="E22" s="44" t="str">
        <f t="shared" si="0"/>
        <v/>
      </c>
      <c r="F22" s="44"/>
      <c r="G22" s="44" t="str">
        <f t="shared" si="1"/>
        <v/>
      </c>
      <c r="H22" s="44"/>
      <c r="I22" s="44" t="str">
        <f t="shared" si="2"/>
        <v/>
      </c>
      <c r="J22" s="50"/>
      <c r="K22" s="51" t="str">
        <f t="shared" si="3"/>
        <v/>
      </c>
    </row>
    <row r="23" spans="1:11" x14ac:dyDescent="0.25">
      <c r="A23" s="32" t="s">
        <v>40</v>
      </c>
      <c r="B23" s="71" t="str">
        <f>IF(Cotação!B12="","",Cotação!B12)</f>
        <v/>
      </c>
      <c r="C23" s="33" t="str">
        <f>IF(Cotação!C12="","",Cotação!C12)</f>
        <v/>
      </c>
      <c r="D23" s="44"/>
      <c r="E23" s="44" t="str">
        <f t="shared" si="0"/>
        <v/>
      </c>
      <c r="F23" s="44"/>
      <c r="G23" s="44" t="str">
        <f t="shared" si="1"/>
        <v/>
      </c>
      <c r="H23" s="44"/>
      <c r="I23" s="44" t="str">
        <f t="shared" si="2"/>
        <v/>
      </c>
      <c r="J23" s="50"/>
      <c r="K23" s="51" t="str">
        <f t="shared" si="3"/>
        <v/>
      </c>
    </row>
    <row r="24" spans="1:11" x14ac:dyDescent="0.25">
      <c r="A24" s="32" t="s">
        <v>41</v>
      </c>
      <c r="B24" s="71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x14ac:dyDescent="0.25">
      <c r="A25" s="32" t="s">
        <v>45</v>
      </c>
      <c r="B25" s="71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x14ac:dyDescent="0.25">
      <c r="A26" s="32" t="s">
        <v>46</v>
      </c>
      <c r="B26" s="71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x14ac:dyDescent="0.25">
      <c r="A27" s="32">
        <v>9</v>
      </c>
      <c r="B27" s="71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x14ac:dyDescent="0.25">
      <c r="A28" s="32">
        <v>10</v>
      </c>
      <c r="B28" s="71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x14ac:dyDescent="0.25">
      <c r="A29" s="32">
        <v>11</v>
      </c>
      <c r="B29" s="71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x14ac:dyDescent="0.25">
      <c r="A30" s="32">
        <v>12</v>
      </c>
      <c r="B30" s="71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71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71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71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11"/>
      <c r="B34" s="34"/>
      <c r="D34" s="123" t="s">
        <v>3</v>
      </c>
      <c r="E34" s="124" t="str">
        <f>IF(B9="","",SUM(E19:E33))</f>
        <v/>
      </c>
      <c r="F34" s="125" t="s">
        <v>3</v>
      </c>
      <c r="G34" s="124" t="str">
        <f>IF(B10="","",SUM(G19:G33))</f>
        <v/>
      </c>
      <c r="H34" s="125" t="s">
        <v>3</v>
      </c>
      <c r="I34" s="124" t="str">
        <f>IF(B11="","",SUM(I19:I33))</f>
        <v/>
      </c>
      <c r="J34" s="125" t="s">
        <v>3</v>
      </c>
      <c r="K34" s="126" t="str">
        <f>IF(B12="","",SUM(K19:K33))</f>
        <v/>
      </c>
    </row>
    <row r="35" spans="1:12" ht="63" customHeight="1" x14ac:dyDescent="0.25">
      <c r="A35" s="216" t="s">
        <v>124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8"/>
    </row>
    <row r="36" spans="1:12" ht="67.5" customHeight="1" thickBot="1" x14ac:dyDescent="0.3">
      <c r="A36" s="242" t="s">
        <v>109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10" t="s">
        <v>29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2" x14ac:dyDescent="0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2" ht="30" customHeight="1" x14ac:dyDescent="0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2" ht="12" customHeight="1" thickBot="1" x14ac:dyDescent="0.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8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36" t="s">
        <v>29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2" x14ac:dyDescent="0.25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2" x14ac:dyDescent="0.25">
      <c r="A45" s="236"/>
      <c r="B45" s="237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2" ht="3.75" customHeight="1" thickBot="1" x14ac:dyDescent="0.3">
      <c r="A46" s="236"/>
      <c r="B46" s="237"/>
      <c r="C46" s="237"/>
      <c r="D46" s="237"/>
      <c r="E46" s="237"/>
      <c r="F46" s="237"/>
      <c r="G46" s="237"/>
      <c r="H46" s="237"/>
      <c r="I46" s="237"/>
      <c r="J46" s="237"/>
      <c r="K46" s="238"/>
    </row>
    <row r="47" spans="1:12" ht="15.75" hidden="1" thickBot="1" x14ac:dyDescent="0.3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2" ht="15.75" hidden="1" thickBot="1" x14ac:dyDescent="0.3">
      <c r="A48" s="236"/>
      <c r="B48" s="237"/>
      <c r="C48" s="237"/>
      <c r="D48" s="237"/>
      <c r="E48" s="237"/>
      <c r="F48" s="237"/>
      <c r="G48" s="237"/>
      <c r="H48" s="237"/>
      <c r="I48" s="237"/>
      <c r="J48" s="237"/>
      <c r="K48" s="238"/>
    </row>
    <row r="49" spans="1:11" ht="15.75" hidden="1" thickBot="1" x14ac:dyDescent="0.3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6.5" customHeight="1" x14ac:dyDescent="0.25">
      <c r="A50" s="230" t="s">
        <v>120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2"/>
    </row>
    <row r="51" spans="1:11" ht="16.5" customHeight="1" thickBot="1" x14ac:dyDescent="0.3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35"/>
    </row>
    <row r="52" spans="1:11" ht="38.25" customHeight="1" thickBot="1" x14ac:dyDescent="0.3">
      <c r="A52" s="207" t="s">
        <v>126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9"/>
    </row>
    <row r="53" spans="1:11" x14ac:dyDescent="0.25">
      <c r="A53" s="103" t="s">
        <v>22</v>
      </c>
      <c r="B53" s="104"/>
      <c r="C53" s="105"/>
      <c r="D53" s="105"/>
      <c r="E53" s="105"/>
      <c r="F53" s="105"/>
      <c r="G53" s="105"/>
      <c r="H53" s="105"/>
      <c r="I53" s="105"/>
      <c r="J53" s="105"/>
      <c r="K53" s="106"/>
    </row>
    <row r="54" spans="1:11" x14ac:dyDescent="0.25">
      <c r="A54" s="107" t="str">
        <f>Cotação!A42</f>
        <v>Geovanna Castro Aguiar Alves da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8" t="str">
        <f>Cotação!A43</f>
        <v>geovanna.silva@scgas.com.br</v>
      </c>
      <c r="B55" s="81"/>
      <c r="C55" s="81"/>
      <c r="D55" s="81"/>
      <c r="E55" s="81"/>
      <c r="F55" s="15"/>
      <c r="G55" s="15"/>
      <c r="H55" s="15"/>
      <c r="I55" s="15"/>
      <c r="J55" s="15"/>
      <c r="K55" s="20"/>
    </row>
    <row r="56" spans="1:11" ht="15.75" thickBot="1" x14ac:dyDescent="0.3">
      <c r="A56" s="109" t="s">
        <v>34</v>
      </c>
      <c r="B56" s="110"/>
      <c r="C56" s="110"/>
      <c r="D56" s="110"/>
      <c r="E56" s="110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164/2024</v>
      </c>
      <c r="K2" s="8"/>
    </row>
    <row r="3" spans="1:11" ht="16.5" thickTop="1" thickBot="1" x14ac:dyDescent="0.3"/>
    <row r="4" spans="1:11" s="11" customFormat="1" x14ac:dyDescent="0.25">
      <c r="A4" s="256" t="s">
        <v>0</v>
      </c>
      <c r="B4" s="257"/>
      <c r="C4" s="262" t="s">
        <v>119</v>
      </c>
      <c r="D4" s="262"/>
      <c r="E4" s="262"/>
      <c r="F4" s="262"/>
      <c r="G4" s="256" t="s">
        <v>122</v>
      </c>
      <c r="H4" s="262"/>
      <c r="I4" s="262"/>
      <c r="J4" s="262"/>
      <c r="K4" s="257"/>
    </row>
    <row r="5" spans="1:11" ht="15.75" thickBot="1" x14ac:dyDescent="0.3">
      <c r="A5" s="258" t="str">
        <f>J2</f>
        <v>164/2024</v>
      </c>
      <c r="B5" s="259"/>
      <c r="C5" s="261">
        <f>Cotação!C4</f>
        <v>45574</v>
      </c>
      <c r="D5" s="261"/>
      <c r="E5" s="261"/>
      <c r="F5" s="261"/>
      <c r="G5" s="263">
        <f>Cotação!H4</f>
        <v>45576</v>
      </c>
      <c r="H5" s="261"/>
      <c r="I5" s="261"/>
      <c r="J5" s="261"/>
      <c r="K5" s="264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76" t="s">
        <v>1</v>
      </c>
      <c r="B9" s="267" t="s">
        <v>24</v>
      </c>
      <c r="C9" s="267" t="s">
        <v>25</v>
      </c>
      <c r="D9" s="278" t="s">
        <v>114</v>
      </c>
      <c r="E9" s="279"/>
      <c r="F9" s="279"/>
      <c r="G9" s="279"/>
      <c r="H9" s="280"/>
      <c r="I9" s="267" t="s">
        <v>105</v>
      </c>
      <c r="J9" s="269" t="s">
        <v>2</v>
      </c>
      <c r="K9" s="270"/>
    </row>
    <row r="10" spans="1:11" x14ac:dyDescent="0.25">
      <c r="A10" s="277"/>
      <c r="B10" s="268"/>
      <c r="C10" s="268"/>
      <c r="D10" s="281"/>
      <c r="E10" s="282"/>
      <c r="F10" s="282"/>
      <c r="G10" s="282"/>
      <c r="H10" s="283"/>
      <c r="I10" s="268"/>
      <c r="J10" s="271" t="s">
        <v>85</v>
      </c>
      <c r="K10" s="272"/>
    </row>
    <row r="11" spans="1:11" x14ac:dyDescent="0.25">
      <c r="A11" s="43">
        <v>1</v>
      </c>
      <c r="B11" s="72">
        <f>IF(Cotação!B8="","",Cotação!B8)</f>
        <v>400</v>
      </c>
      <c r="C11" s="61" t="str">
        <f>IF(Cotação!C8="","",Cotação!C8)</f>
        <v>Unid.</v>
      </c>
      <c r="D11" s="273" t="str">
        <f>IF(Cotação!D8="","",Cotação!D8)</f>
        <v>Caderno de Anotações Grande – Ano 2025</v>
      </c>
      <c r="E11" s="274"/>
      <c r="F11" s="274"/>
      <c r="G11" s="274"/>
      <c r="H11" s="275"/>
      <c r="I11" s="58"/>
      <c r="J11" s="265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66"/>
    </row>
    <row r="12" spans="1:11" x14ac:dyDescent="0.25">
      <c r="A12" s="12">
        <v>2</v>
      </c>
      <c r="B12" s="72">
        <f>IF(Cotação!B9="","",Cotação!B9)</f>
        <v>50</v>
      </c>
      <c r="C12" s="61" t="str">
        <f>IF(Cotação!C9="","",Cotação!C9)</f>
        <v>Unid.</v>
      </c>
      <c r="D12" s="273" t="str">
        <f>IF(Cotação!D9="","",Cotação!D9)</f>
        <v>Garrafa de aço inox e alça de nylon</v>
      </c>
      <c r="E12" s="274"/>
      <c r="F12" s="274"/>
      <c r="G12" s="274"/>
      <c r="H12" s="275"/>
      <c r="I12" s="13"/>
      <c r="J12" s="265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66"/>
    </row>
    <row r="13" spans="1:11" x14ac:dyDescent="0.25">
      <c r="A13" s="12">
        <v>3</v>
      </c>
      <c r="B13" s="72" t="str">
        <f>IF(Cotação!B10="","",Cotação!B10)</f>
        <v/>
      </c>
      <c r="C13" s="61" t="str">
        <f>IF(Cotação!C10="","",Cotação!C10)</f>
        <v/>
      </c>
      <c r="D13" s="273" t="str">
        <f>IF(Cotação!D10="","",Cotação!D10)</f>
        <v/>
      </c>
      <c r="E13" s="274"/>
      <c r="F13" s="274"/>
      <c r="G13" s="274"/>
      <c r="H13" s="275"/>
      <c r="I13" s="13"/>
      <c r="J13" s="265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66"/>
    </row>
    <row r="14" spans="1:11" x14ac:dyDescent="0.25">
      <c r="A14" s="12">
        <v>4</v>
      </c>
      <c r="B14" s="72" t="str">
        <f>IF(Cotação!B11="","",Cotação!B11)</f>
        <v/>
      </c>
      <c r="C14" s="61" t="str">
        <f>IF(Cotação!C11="","",Cotação!C11)</f>
        <v/>
      </c>
      <c r="D14" s="273" t="str">
        <f>IF(Cotação!D11="","",Cotação!D11)</f>
        <v/>
      </c>
      <c r="E14" s="274"/>
      <c r="F14" s="274"/>
      <c r="G14" s="274"/>
      <c r="H14" s="275"/>
      <c r="I14" s="13"/>
      <c r="J14" s="265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66"/>
    </row>
    <row r="15" spans="1:11" x14ac:dyDescent="0.25">
      <c r="A15" s="12">
        <v>5</v>
      </c>
      <c r="B15" s="72" t="str">
        <f>IF(Cotação!B12="","",Cotação!B12)</f>
        <v/>
      </c>
      <c r="C15" s="61" t="str">
        <f>IF(Cotação!C12="","",Cotação!C12)</f>
        <v/>
      </c>
      <c r="D15" s="273" t="str">
        <f>IF(Cotação!D12="","",Cotação!D12)</f>
        <v/>
      </c>
      <c r="E15" s="274"/>
      <c r="F15" s="274"/>
      <c r="G15" s="274"/>
      <c r="H15" s="275"/>
      <c r="I15" s="13"/>
      <c r="J15" s="265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66"/>
    </row>
    <row r="16" spans="1:11" x14ac:dyDescent="0.25">
      <c r="A16" s="12">
        <v>6</v>
      </c>
      <c r="B16" s="72" t="str">
        <f>IF(Cotação!B13="","",Cotação!B13)</f>
        <v/>
      </c>
      <c r="C16" s="61" t="str">
        <f>IF(Cotação!C13="","",Cotação!C13)</f>
        <v/>
      </c>
      <c r="D16" s="273" t="str">
        <f>IF(Cotação!D13="","",Cotação!D13)</f>
        <v/>
      </c>
      <c r="E16" s="274"/>
      <c r="F16" s="274"/>
      <c r="G16" s="274"/>
      <c r="H16" s="275"/>
      <c r="I16" s="13"/>
      <c r="J16" s="265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66"/>
    </row>
    <row r="17" spans="1:11" x14ac:dyDescent="0.25">
      <c r="A17" s="12">
        <v>7</v>
      </c>
      <c r="B17" s="72" t="str">
        <f>IF(Cotação!B14="","",Cotação!B14)</f>
        <v/>
      </c>
      <c r="C17" s="61" t="str">
        <f>IF(Cotação!C14="","",Cotação!C14)</f>
        <v/>
      </c>
      <c r="D17" s="273" t="str">
        <f>IF(Cotação!D14="","",Cotação!D14)</f>
        <v/>
      </c>
      <c r="E17" s="274"/>
      <c r="F17" s="274"/>
      <c r="G17" s="274"/>
      <c r="H17" s="275"/>
      <c r="I17" s="13"/>
      <c r="J17" s="265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66"/>
    </row>
    <row r="18" spans="1:11" x14ac:dyDescent="0.25">
      <c r="A18" s="12">
        <v>8</v>
      </c>
      <c r="B18" s="72" t="str">
        <f>IF(Cotação!B15="","",Cotação!B15)</f>
        <v/>
      </c>
      <c r="C18" s="61" t="str">
        <f>IF(Cotação!C15="","",Cotação!C15)</f>
        <v/>
      </c>
      <c r="D18" s="273" t="str">
        <f>IF(Cotação!D15="","",Cotação!D15)</f>
        <v/>
      </c>
      <c r="E18" s="274"/>
      <c r="F18" s="274"/>
      <c r="G18" s="274"/>
      <c r="H18" s="275"/>
      <c r="I18" s="13"/>
      <c r="J18" s="265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66"/>
    </row>
    <row r="19" spans="1:11" x14ac:dyDescent="0.25">
      <c r="A19" s="12">
        <v>9</v>
      </c>
      <c r="B19" s="72" t="str">
        <f>IF(Cotação!B16="","",Cotação!B16)</f>
        <v/>
      </c>
      <c r="C19" s="61" t="str">
        <f>IF(Cotação!C16="","",Cotação!C16)</f>
        <v/>
      </c>
      <c r="D19" s="273" t="str">
        <f>IF(Cotação!D16="","",Cotação!D16)</f>
        <v/>
      </c>
      <c r="E19" s="274"/>
      <c r="F19" s="274"/>
      <c r="G19" s="274"/>
      <c r="H19" s="275"/>
      <c r="I19" s="13"/>
      <c r="J19" s="265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66"/>
    </row>
    <row r="20" spans="1:11" x14ac:dyDescent="0.25">
      <c r="A20" s="12">
        <v>10</v>
      </c>
      <c r="B20" s="72" t="str">
        <f>IF(Cotação!B17="","",Cotação!B17)</f>
        <v/>
      </c>
      <c r="C20" s="61" t="str">
        <f>IF(Cotação!C17="","",Cotação!C17)</f>
        <v/>
      </c>
      <c r="D20" s="273" t="str">
        <f>IF(Cotação!D17="","",Cotação!D17)</f>
        <v/>
      </c>
      <c r="E20" s="274"/>
      <c r="F20" s="274"/>
      <c r="G20" s="274"/>
      <c r="H20" s="275"/>
      <c r="I20" s="13"/>
      <c r="J20" s="265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66"/>
    </row>
    <row r="21" spans="1:11" x14ac:dyDescent="0.25">
      <c r="A21" s="12">
        <v>11</v>
      </c>
      <c r="B21" s="72" t="str">
        <f>IF(Cotação!B18="","",Cotação!B18)</f>
        <v/>
      </c>
      <c r="C21" s="61" t="str">
        <f>IF(Cotação!C18="","",Cotação!C18)</f>
        <v/>
      </c>
      <c r="D21" s="273" t="str">
        <f>IF(Cotação!D18="","",Cotação!D18)</f>
        <v/>
      </c>
      <c r="E21" s="274"/>
      <c r="F21" s="274"/>
      <c r="G21" s="274"/>
      <c r="H21" s="275"/>
      <c r="I21" s="13"/>
      <c r="J21" s="265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66"/>
    </row>
    <row r="22" spans="1:11" x14ac:dyDescent="0.25">
      <c r="A22" s="12">
        <v>12</v>
      </c>
      <c r="B22" s="72" t="str">
        <f>IF(Cotação!B19="","",Cotação!B19)</f>
        <v/>
      </c>
      <c r="C22" s="61" t="str">
        <f>IF(Cotação!C19="","",Cotação!C19)</f>
        <v/>
      </c>
      <c r="D22" s="273" t="str">
        <f>IF(Cotação!D19="","",Cotação!D19)</f>
        <v/>
      </c>
      <c r="E22" s="274"/>
      <c r="F22" s="274"/>
      <c r="G22" s="274"/>
      <c r="H22" s="275"/>
      <c r="I22" s="13"/>
      <c r="J22" s="265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66"/>
    </row>
    <row r="23" spans="1:11" x14ac:dyDescent="0.25">
      <c r="A23" s="12">
        <v>13</v>
      </c>
      <c r="B23" s="72" t="str">
        <f>IF(Cotação!B20="","",Cotação!B20)</f>
        <v/>
      </c>
      <c r="C23" s="61" t="str">
        <f>IF(Cotação!C20="","",Cotação!C20)</f>
        <v/>
      </c>
      <c r="D23" s="273" t="str">
        <f>IF(Cotação!D20="","",Cotação!D20)</f>
        <v/>
      </c>
      <c r="E23" s="274"/>
      <c r="F23" s="274"/>
      <c r="G23" s="274"/>
      <c r="H23" s="275"/>
      <c r="I23" s="13"/>
      <c r="J23" s="265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66"/>
    </row>
    <row r="24" spans="1:11" x14ac:dyDescent="0.25">
      <c r="A24" s="12">
        <v>14</v>
      </c>
      <c r="B24" s="72" t="str">
        <f>IF(Cotação!B21="","",Cotação!B21)</f>
        <v/>
      </c>
      <c r="C24" s="61" t="str">
        <f>IF(Cotação!C21="","",Cotação!C21)</f>
        <v/>
      </c>
      <c r="D24" s="273" t="str">
        <f>IF(Cotação!D21="","",Cotação!D21)</f>
        <v/>
      </c>
      <c r="E24" s="274"/>
      <c r="F24" s="274"/>
      <c r="G24" s="274"/>
      <c r="H24" s="275"/>
      <c r="I24" s="13"/>
      <c r="J24" s="265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66"/>
    </row>
    <row r="25" spans="1:11" x14ac:dyDescent="0.25">
      <c r="A25" s="12">
        <v>15</v>
      </c>
      <c r="B25" s="72" t="str">
        <f>IF(Cotação!B22="","",Cotação!B22)</f>
        <v/>
      </c>
      <c r="C25" s="61" t="str">
        <f>IF(Cotação!C22="","",Cotação!C22)</f>
        <v/>
      </c>
      <c r="D25" s="273" t="str">
        <f>IF(Cotação!D22="","",Cotação!D22)</f>
        <v/>
      </c>
      <c r="E25" s="274"/>
      <c r="F25" s="274"/>
      <c r="G25" s="274"/>
      <c r="H25" s="275"/>
      <c r="I25" s="13"/>
      <c r="J25" s="265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66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4" t="str">
        <f>Cotação!A42</f>
        <v>Geovanna Castro Aguiar Alves da Silva</v>
      </c>
      <c r="B29" s="84"/>
      <c r="C29" s="84"/>
      <c r="D29" s="84"/>
      <c r="E29" s="84"/>
    </row>
    <row r="30" spans="1:11" ht="15.75" x14ac:dyDescent="0.25">
      <c r="A30" s="85" t="str">
        <f>Cotação!A43</f>
        <v>geovanna.silva@scgas.com.br</v>
      </c>
      <c r="B30" s="84"/>
      <c r="C30" s="84"/>
      <c r="D30" s="84"/>
      <c r="E30" s="84"/>
    </row>
    <row r="31" spans="1:11" ht="15" customHeight="1" x14ac:dyDescent="0.25">
      <c r="A31" s="84" t="s">
        <v>34</v>
      </c>
      <c r="B31" s="84"/>
      <c r="C31" s="84"/>
      <c r="D31" s="84"/>
      <c r="E31" s="84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92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133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92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132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134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2018-09-19T11:16:17Z</cp:lastPrinted>
  <dcterms:created xsi:type="dcterms:W3CDTF">2012-07-27T16:56:19Z</dcterms:created>
  <dcterms:modified xsi:type="dcterms:W3CDTF">2024-10-09T15:35:02Z</dcterms:modified>
</cp:coreProperties>
</file>